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491" windowWidth="18855" windowHeight="9090" activeTab="0"/>
  </bookViews>
  <sheets>
    <sheet name="Mortgage Qualification" sheetId="1" r:id="rId1"/>
  </sheets>
  <definedNames>
    <definedName name="_xlnm.Print_Area" localSheetId="0">'Mortgage Qualification'!$A$1:$N$53</definedName>
  </definedNames>
  <calcPr fullCalcOnLoad="1"/>
</workbook>
</file>

<file path=xl/sharedStrings.xml><?xml version="1.0" encoding="utf-8"?>
<sst xmlns="http://schemas.openxmlformats.org/spreadsheetml/2006/main" count="37" uniqueCount="32">
  <si>
    <t xml:space="preserve">Conventional Mortgage Qualification Worksheet </t>
  </si>
  <si>
    <t>Income</t>
  </si>
  <si>
    <t>Annual Income</t>
  </si>
  <si>
    <t>Monthly Income</t>
  </si>
  <si>
    <t>Salary or wages</t>
  </si>
  <si>
    <t>Other salary or wages</t>
  </si>
  <si>
    <t>Rental income</t>
  </si>
  <si>
    <t>Investment income</t>
  </si>
  <si>
    <t>=</t>
  </si>
  <si>
    <t>Additional income</t>
  </si>
  <si>
    <t>Long-Term Debts</t>
  </si>
  <si>
    <t>Monthly Debt</t>
  </si>
  <si>
    <t>Annual Debt</t>
  </si>
  <si>
    <t>Car loan payments</t>
  </si>
  <si>
    <t>Credit card payments</t>
  </si>
  <si>
    <t>Other loan payment</t>
  </si>
  <si>
    <t>/12</t>
  </si>
  <si>
    <t>Total Income</t>
  </si>
  <si>
    <t>Housing cost ratio</t>
  </si>
  <si>
    <t>Total debt service ratio</t>
  </si>
  <si>
    <t>You may qualify for monthly payments of</t>
  </si>
  <si>
    <t xml:space="preserve">Maximum loan amount </t>
  </si>
  <si>
    <t>Total Debts</t>
  </si>
  <si>
    <t>Second Qualifying Number</t>
  </si>
  <si>
    <t>First Qualifying Number</t>
  </si>
  <si>
    <t xml:space="preserve">Total monthly payment allowed </t>
  </si>
  <si>
    <t xml:space="preserve">Estimated monthly escrow payment </t>
  </si>
  <si>
    <t xml:space="preserve">Homeowner's insurance, if applicable </t>
  </si>
  <si>
    <t xml:space="preserve">Homeowner's dues and other fees, if any </t>
  </si>
  <si>
    <t xml:space="preserve">Annual interest rate (e.g., 7.125) </t>
  </si>
  <si>
    <t xml:space="preserve">Duration of loan (in years) </t>
  </si>
  <si>
    <t xml:space="preserve">Monthly principal + interest payment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</si>
</sst>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00"/>
    <numFmt numFmtId="173" formatCode="&quot;$&quot;#,##0.00;[Red]&quot;$&quot;#,##0.00"/>
    <numFmt numFmtId="174" formatCode="#,##0;[Red]#,##0"/>
  </numFmts>
  <fonts count="19">
    <font>
      <sz val="10"/>
      <name val="Arial"/>
      <family val="0"/>
    </font>
    <font>
      <b/>
      <sz val="10"/>
      <name val="Arial"/>
      <family val="0"/>
    </font>
    <font>
      <i/>
      <sz val="10"/>
      <name val="Arial"/>
      <family val="0"/>
    </font>
    <font>
      <b/>
      <i/>
      <sz val="10"/>
      <name val="Arial"/>
      <family val="0"/>
    </font>
    <font>
      <sz val="20"/>
      <color indexed="9"/>
      <name val="Century Gothic"/>
      <family val="2"/>
    </font>
    <font>
      <sz val="10"/>
      <name val="Century Gothic"/>
      <family val="2"/>
    </font>
    <font>
      <sz val="9"/>
      <name val="Century Gothic"/>
      <family val="2"/>
    </font>
    <font>
      <b/>
      <sz val="9"/>
      <name val="Century Gothic"/>
      <family val="2"/>
    </font>
    <font>
      <b/>
      <sz val="9"/>
      <color indexed="16"/>
      <name val="Century Gothic"/>
      <family val="2"/>
    </font>
    <font>
      <b/>
      <sz val="9"/>
      <color indexed="23"/>
      <name val="Century Gothic"/>
      <family val="2"/>
    </font>
    <font>
      <sz val="10"/>
      <color indexed="9"/>
      <name val="Century Gothic"/>
      <family val="2"/>
    </font>
    <font>
      <b/>
      <sz val="9"/>
      <color indexed="9"/>
      <name val="Century Gothic"/>
      <family val="2"/>
    </font>
    <font>
      <sz val="9"/>
      <color indexed="9"/>
      <name val="Century Gothic"/>
      <family val="2"/>
    </font>
    <font>
      <b/>
      <sz val="16"/>
      <name val="Century Gothic"/>
      <family val="2"/>
    </font>
    <font>
      <sz val="20"/>
      <name val="Century Gothic"/>
      <family val="2"/>
    </font>
    <font>
      <sz val="8.5"/>
      <name val="Century Gothic"/>
      <family val="2"/>
    </font>
    <font>
      <b/>
      <sz val="10"/>
      <color indexed="9"/>
      <name val="Century Gothic"/>
      <family val="2"/>
    </font>
    <font>
      <b/>
      <sz val="10"/>
      <name val="Century Gothic"/>
      <family val="2"/>
    </font>
    <font>
      <sz val="9"/>
      <color indexed="23"/>
      <name val="Century Gothic"/>
      <family val="2"/>
    </font>
  </fonts>
  <fills count="8">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s>
  <borders count="34">
    <border>
      <left/>
      <right/>
      <top/>
      <bottom/>
      <diagonal/>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23"/>
      </left>
      <right style="thin">
        <color indexed="23"/>
      </right>
      <top style="thin">
        <color indexed="23"/>
      </top>
      <bottom style="thin">
        <color indexed="55"/>
      </bottom>
    </border>
    <border>
      <left style="thin">
        <color indexed="23"/>
      </left>
      <right style="thin">
        <color indexed="23"/>
      </right>
      <top style="thin">
        <color indexed="55"/>
      </top>
      <bottom style="thin">
        <color indexed="55"/>
      </bottom>
    </border>
    <border>
      <left style="thin">
        <color indexed="23"/>
      </left>
      <right style="thin">
        <color indexed="23"/>
      </right>
      <top style="thin">
        <color indexed="55"/>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55"/>
      </bottom>
    </border>
    <border>
      <left>
        <color indexed="63"/>
      </left>
      <right style="thin">
        <color indexed="55"/>
      </right>
      <top style="thin">
        <color indexed="23"/>
      </top>
      <bottom style="thin">
        <color indexed="55"/>
      </bottom>
    </border>
    <border>
      <left>
        <color indexed="63"/>
      </left>
      <right>
        <color indexed="63"/>
      </right>
      <top style="thin">
        <color indexed="23"/>
      </top>
      <bottom style="thin">
        <color indexed="55"/>
      </bottom>
    </border>
    <border>
      <left style="thin">
        <color indexed="55"/>
      </left>
      <right style="thin">
        <color indexed="55"/>
      </right>
      <top style="thin">
        <color indexed="23"/>
      </top>
      <bottom style="thin">
        <color indexed="55"/>
      </bottom>
    </border>
    <border>
      <left style="thin">
        <color indexed="55"/>
      </left>
      <right style="thin">
        <color indexed="23"/>
      </right>
      <top style="thin">
        <color indexed="23"/>
      </top>
      <bottom style="thin">
        <color indexed="55"/>
      </bottom>
    </border>
    <border>
      <left style="thin">
        <color indexed="55"/>
      </left>
      <right style="thin">
        <color indexed="23"/>
      </right>
      <top>
        <color indexed="63"/>
      </top>
      <bottom style="thin">
        <color indexed="55"/>
      </bottom>
    </border>
    <border>
      <left style="thin">
        <color indexed="55"/>
      </left>
      <right style="thin">
        <color indexed="23"/>
      </right>
      <top style="thin">
        <color indexed="55"/>
      </top>
      <bottom style="thin">
        <color indexed="55"/>
      </bottom>
    </border>
    <border>
      <left style="thin">
        <color indexed="55"/>
      </left>
      <right style="thin">
        <color indexed="23"/>
      </right>
      <top style="thin">
        <color indexed="55"/>
      </top>
      <bottom>
        <color indexed="63"/>
      </bottom>
    </border>
    <border>
      <left style="thin">
        <color indexed="55"/>
      </left>
      <right style="thin">
        <color indexed="55"/>
      </right>
      <top style="thin">
        <color indexed="23"/>
      </top>
      <bottom style="thin">
        <color indexed="23"/>
      </bottom>
    </border>
    <border>
      <left style="thin">
        <color indexed="55"/>
      </left>
      <right style="thin">
        <color indexed="23"/>
      </right>
      <top style="thin">
        <color indexed="23"/>
      </top>
      <bottom style="thin">
        <color indexed="23"/>
      </bottom>
    </border>
    <border>
      <left style="thin">
        <color indexed="55"/>
      </left>
      <right style="thin">
        <color indexed="55"/>
      </right>
      <top style="thin">
        <color indexed="55"/>
      </top>
      <bottom style="thin">
        <color indexed="23"/>
      </bottom>
    </border>
    <border>
      <left style="thin">
        <color indexed="55"/>
      </left>
      <right style="thin">
        <color indexed="23"/>
      </right>
      <top style="thin">
        <color indexed="55"/>
      </top>
      <bottom style="thin">
        <color indexed="23"/>
      </bottom>
    </border>
    <border>
      <left>
        <color indexed="63"/>
      </left>
      <right>
        <color indexed="63"/>
      </right>
      <top>
        <color indexed="63"/>
      </top>
      <bottom style="thin">
        <color indexed="55"/>
      </bottom>
    </border>
    <border>
      <left style="thin">
        <color indexed="23"/>
      </left>
      <right style="thin">
        <color indexed="23"/>
      </right>
      <top style="thin">
        <color indexed="23"/>
      </top>
      <bottom style="thin">
        <color indexed="23"/>
      </bottom>
    </border>
    <border>
      <left>
        <color indexed="63"/>
      </left>
      <right style="thin">
        <color indexed="55"/>
      </right>
      <top>
        <color indexed="63"/>
      </top>
      <bottom>
        <color indexed="63"/>
      </bottom>
    </border>
    <border>
      <left>
        <color indexed="63"/>
      </left>
      <right style="thin">
        <color indexed="55"/>
      </right>
      <top>
        <color indexed="63"/>
      </top>
      <bottom style="thin">
        <color indexed="23"/>
      </bottom>
    </border>
    <border>
      <left style="thin">
        <color indexed="23"/>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13">
    <xf numFmtId="0" fontId="0" fillId="0" borderId="0" xfId="0" applyAlignment="1">
      <alignment/>
    </xf>
    <xf numFmtId="0" fontId="4"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5" fontId="6"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protection/>
    </xf>
    <xf numFmtId="4"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protection/>
    </xf>
    <xf numFmtId="4" fontId="9" fillId="0" borderId="0" xfId="0" applyNumberFormat="1" applyFont="1" applyFill="1" applyBorder="1" applyAlignment="1" applyProtection="1">
      <alignment horizontal="right" vertical="center"/>
      <protection/>
    </xf>
    <xf numFmtId="0" fontId="5" fillId="0" borderId="0" xfId="0" applyFont="1" applyBorder="1" applyAlignment="1">
      <alignment/>
    </xf>
    <xf numFmtId="173" fontId="6" fillId="0" borderId="1" xfId="0" applyNumberFormat="1" applyFont="1" applyFill="1" applyBorder="1" applyAlignment="1" applyProtection="1">
      <alignment horizontal="left" indent="1"/>
      <protection/>
    </xf>
    <xf numFmtId="173" fontId="6" fillId="0" borderId="2" xfId="0" applyNumberFormat="1" applyFont="1" applyFill="1" applyBorder="1" applyAlignment="1" applyProtection="1">
      <alignment horizontal="left" indent="1"/>
      <protection/>
    </xf>
    <xf numFmtId="173" fontId="6" fillId="0" borderId="3" xfId="0" applyNumberFormat="1" applyFont="1" applyFill="1" applyBorder="1" applyAlignment="1" applyProtection="1">
      <alignment horizontal="left" indent="1"/>
      <protection/>
    </xf>
    <xf numFmtId="173" fontId="6" fillId="2" borderId="4" xfId="0" applyNumberFormat="1" applyFont="1" applyFill="1" applyBorder="1" applyAlignment="1" applyProtection="1">
      <alignment horizontal="left" indent="1"/>
      <protection/>
    </xf>
    <xf numFmtId="173" fontId="6" fillId="2" borderId="5" xfId="0" applyNumberFormat="1" applyFont="1" applyFill="1" applyBorder="1" applyAlignment="1" applyProtection="1">
      <alignment horizontal="left" indent="1"/>
      <protection/>
    </xf>
    <xf numFmtId="173" fontId="7" fillId="2" borderId="6" xfId="0" applyNumberFormat="1" applyFont="1" applyFill="1" applyBorder="1" applyAlignment="1" applyProtection="1">
      <alignment horizontal="left" indent="1"/>
      <protection/>
    </xf>
    <xf numFmtId="0" fontId="7" fillId="3" borderId="0" xfId="0" applyNumberFormat="1" applyFont="1" applyFill="1" applyBorder="1" applyAlignment="1" applyProtection="1">
      <alignment horizontal="center"/>
      <protection/>
    </xf>
    <xf numFmtId="0" fontId="6" fillId="3" borderId="0" xfId="0" applyNumberFormat="1" applyFont="1" applyFill="1" applyBorder="1" applyAlignment="1" applyProtection="1">
      <alignment/>
      <protection/>
    </xf>
    <xf numFmtId="0" fontId="5" fillId="3" borderId="0" xfId="0" applyNumberFormat="1" applyFont="1" applyFill="1" applyBorder="1" applyAlignment="1" applyProtection="1">
      <alignment/>
      <protection/>
    </xf>
    <xf numFmtId="0" fontId="6" fillId="3" borderId="0" xfId="0" applyNumberFormat="1" applyFont="1" applyFill="1" applyBorder="1" applyAlignment="1" applyProtection="1">
      <alignment horizontal="right"/>
      <protection/>
    </xf>
    <xf numFmtId="4" fontId="6" fillId="3" borderId="0" xfId="0" applyNumberFormat="1" applyFont="1" applyFill="1" applyBorder="1" applyAlignment="1" applyProtection="1">
      <alignment horizontal="right"/>
      <protection/>
    </xf>
    <xf numFmtId="5" fontId="6" fillId="3" borderId="0" xfId="0" applyNumberFormat="1" applyFont="1" applyFill="1" applyBorder="1" applyAlignment="1" applyProtection="1">
      <alignment/>
      <protection/>
    </xf>
    <xf numFmtId="4" fontId="6" fillId="3" borderId="0" xfId="0" applyNumberFormat="1" applyFont="1" applyFill="1" applyBorder="1" applyAlignment="1" applyProtection="1">
      <alignment/>
      <protection/>
    </xf>
    <xf numFmtId="0" fontId="7" fillId="3"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left"/>
      <protection/>
    </xf>
    <xf numFmtId="0" fontId="6" fillId="3" borderId="7" xfId="0" applyNumberFormat="1" applyFont="1" applyFill="1" applyBorder="1" applyAlignment="1" applyProtection="1">
      <alignment/>
      <protection/>
    </xf>
    <xf numFmtId="0" fontId="6" fillId="3" borderId="8" xfId="0" applyNumberFormat="1" applyFont="1" applyFill="1" applyBorder="1" applyAlignment="1" applyProtection="1">
      <alignment/>
      <protection/>
    </xf>
    <xf numFmtId="0" fontId="6" fillId="3" borderId="9" xfId="0" applyNumberFormat="1" applyFont="1" applyFill="1" applyBorder="1" applyAlignment="1" applyProtection="1">
      <alignment/>
      <protection/>
    </xf>
    <xf numFmtId="0" fontId="6" fillId="3" borderId="10" xfId="0" applyNumberFormat="1" applyFont="1" applyFill="1" applyBorder="1" applyAlignment="1" applyProtection="1">
      <alignment/>
      <protection/>
    </xf>
    <xf numFmtId="2" fontId="6" fillId="3" borderId="11" xfId="0" applyNumberFormat="1" applyFont="1" applyFill="1" applyBorder="1" applyAlignment="1" applyProtection="1">
      <alignment/>
      <protection/>
    </xf>
    <xf numFmtId="173" fontId="7" fillId="3" borderId="11" xfId="0" applyNumberFormat="1" applyFont="1" applyFill="1" applyBorder="1" applyAlignment="1" applyProtection="1">
      <alignment/>
      <protection/>
    </xf>
    <xf numFmtId="0" fontId="5" fillId="3" borderId="12" xfId="0" applyFont="1" applyFill="1" applyBorder="1" applyAlignment="1">
      <alignment/>
    </xf>
    <xf numFmtId="0" fontId="5" fillId="3" borderId="13" xfId="0" applyFont="1" applyFill="1" applyBorder="1" applyAlignment="1">
      <alignment/>
    </xf>
    <xf numFmtId="0" fontId="5" fillId="3" borderId="14" xfId="0" applyFont="1" applyFill="1" applyBorder="1" applyAlignment="1">
      <alignment/>
    </xf>
    <xf numFmtId="173" fontId="6" fillId="3" borderId="11" xfId="0" applyNumberFormat="1" applyFont="1" applyFill="1" applyBorder="1" applyAlignment="1" applyProtection="1">
      <alignment/>
      <protection/>
    </xf>
    <xf numFmtId="0" fontId="6" fillId="3" borderId="11" xfId="0" applyNumberFormat="1" applyFont="1" applyFill="1" applyBorder="1" applyAlignment="1" applyProtection="1">
      <alignment/>
      <protection/>
    </xf>
    <xf numFmtId="174" fontId="6" fillId="3" borderId="11" xfId="0" applyNumberFormat="1" applyFont="1" applyFill="1" applyBorder="1" applyAlignment="1" applyProtection="1">
      <alignment/>
      <protection/>
    </xf>
    <xf numFmtId="8" fontId="6" fillId="3" borderId="11" xfId="0" applyNumberFormat="1" applyFont="1" applyFill="1" applyBorder="1" applyAlignment="1" applyProtection="1">
      <alignment/>
      <protection/>
    </xf>
    <xf numFmtId="0" fontId="6" fillId="3" borderId="12" xfId="0" applyNumberFormat="1" applyFont="1" applyFill="1" applyBorder="1" applyAlignment="1" applyProtection="1">
      <alignment/>
      <protection/>
    </xf>
    <xf numFmtId="0" fontId="6" fillId="3" borderId="13" xfId="0" applyNumberFormat="1" applyFont="1" applyFill="1" applyBorder="1" applyAlignment="1" applyProtection="1">
      <alignment/>
      <protection/>
    </xf>
    <xf numFmtId="5" fontId="6" fillId="3" borderId="13" xfId="0" applyNumberFormat="1" applyFont="1" applyFill="1" applyBorder="1" applyAlignment="1" applyProtection="1">
      <alignment/>
      <protection/>
    </xf>
    <xf numFmtId="0" fontId="6" fillId="3" borderId="14" xfId="0" applyNumberFormat="1" applyFont="1" applyFill="1" applyBorder="1" applyAlignment="1" applyProtection="1">
      <alignment/>
      <protection/>
    </xf>
    <xf numFmtId="0" fontId="5" fillId="3" borderId="8" xfId="0" applyNumberFormat="1" applyFont="1" applyFill="1" applyBorder="1" applyAlignment="1" applyProtection="1">
      <alignment/>
      <protection/>
    </xf>
    <xf numFmtId="0" fontId="7" fillId="3" borderId="9" xfId="0" applyNumberFormat="1" applyFont="1" applyFill="1" applyBorder="1" applyAlignment="1" applyProtection="1">
      <alignment horizontal="center"/>
      <protection/>
    </xf>
    <xf numFmtId="0" fontId="5" fillId="3" borderId="11" xfId="0" applyNumberFormat="1" applyFont="1" applyFill="1" applyBorder="1" applyAlignment="1" applyProtection="1">
      <alignment/>
      <protection/>
    </xf>
    <xf numFmtId="0" fontId="7" fillId="3" borderId="11" xfId="0" applyNumberFormat="1" applyFont="1" applyFill="1" applyBorder="1" applyAlignment="1" applyProtection="1">
      <alignment horizontal="center"/>
      <protection/>
    </xf>
    <xf numFmtId="5" fontId="6" fillId="3" borderId="10" xfId="0" applyNumberFormat="1" applyFont="1" applyFill="1" applyBorder="1" applyAlignment="1" applyProtection="1">
      <alignment/>
      <protection/>
    </xf>
    <xf numFmtId="173" fontId="6" fillId="4" borderId="11" xfId="0" applyNumberFormat="1" applyFont="1" applyFill="1" applyBorder="1" applyAlignment="1" applyProtection="1">
      <alignment horizontal="left" indent="1"/>
      <protection/>
    </xf>
    <xf numFmtId="173" fontId="7" fillId="4" borderId="11" xfId="0" applyNumberFormat="1" applyFont="1" applyFill="1" applyBorder="1" applyAlignment="1" applyProtection="1">
      <alignment horizontal="left" indent="1"/>
      <protection/>
    </xf>
    <xf numFmtId="0" fontId="5" fillId="3" borderId="10" xfId="0" applyNumberFormat="1" applyFont="1" applyFill="1" applyBorder="1" applyAlignment="1" applyProtection="1">
      <alignment/>
      <protection/>
    </xf>
    <xf numFmtId="0" fontId="5" fillId="3" borderId="13" xfId="0" applyNumberFormat="1" applyFont="1" applyFill="1" applyBorder="1" applyAlignment="1" applyProtection="1">
      <alignment/>
      <protection/>
    </xf>
    <xf numFmtId="0" fontId="5" fillId="3" borderId="14" xfId="0" applyNumberFormat="1" applyFont="1" applyFill="1" applyBorder="1" applyAlignment="1" applyProtection="1">
      <alignment/>
      <protection/>
    </xf>
    <xf numFmtId="0" fontId="10" fillId="5" borderId="15" xfId="0" applyNumberFormat="1" applyFont="1" applyFill="1" applyBorder="1" applyAlignment="1" applyProtection="1">
      <alignment/>
      <protection/>
    </xf>
    <xf numFmtId="0" fontId="16" fillId="5" borderId="16" xfId="0" applyNumberFormat="1" applyFont="1" applyFill="1" applyBorder="1" applyAlignment="1" applyProtection="1">
      <alignment horizontal="left" vertical="top"/>
      <protection/>
    </xf>
    <xf numFmtId="0" fontId="12" fillId="5" borderId="17" xfId="0" applyNumberFormat="1" applyFont="1" applyFill="1" applyBorder="1" applyAlignment="1" applyProtection="1">
      <alignment/>
      <protection/>
    </xf>
    <xf numFmtId="4" fontId="7" fillId="3" borderId="18" xfId="0" applyNumberFormat="1" applyFont="1" applyFill="1" applyBorder="1" applyAlignment="1" applyProtection="1">
      <alignment horizontal="center"/>
      <protection/>
    </xf>
    <xf numFmtId="4" fontId="7" fillId="3" borderId="19" xfId="0" applyNumberFormat="1" applyFont="1" applyFill="1" applyBorder="1" applyAlignment="1" applyProtection="1">
      <alignment horizontal="center"/>
      <protection/>
    </xf>
    <xf numFmtId="173" fontId="6" fillId="6" borderId="20" xfId="0" applyNumberFormat="1" applyFont="1" applyFill="1" applyBorder="1" applyAlignment="1" applyProtection="1">
      <alignment horizontal="left" indent="1"/>
      <protection/>
    </xf>
    <xf numFmtId="173" fontId="6" fillId="6" borderId="21" xfId="0" applyNumberFormat="1" applyFont="1" applyFill="1" applyBorder="1" applyAlignment="1" applyProtection="1">
      <alignment horizontal="left" indent="1"/>
      <protection/>
    </xf>
    <xf numFmtId="173" fontId="6" fillId="6" borderId="22" xfId="0" applyNumberFormat="1" applyFont="1" applyFill="1" applyBorder="1" applyAlignment="1" applyProtection="1">
      <alignment horizontal="left" indent="1"/>
      <protection/>
    </xf>
    <xf numFmtId="173" fontId="6" fillId="6" borderId="23" xfId="0" applyNumberFormat="1" applyFont="1" applyFill="1" applyBorder="1" applyAlignment="1" applyProtection="1">
      <alignment horizontal="left" indent="1"/>
      <protection/>
    </xf>
    <xf numFmtId="173" fontId="6" fillId="6" borderId="24" xfId="0" applyNumberFormat="1" applyFont="1" applyFill="1" applyBorder="1" applyAlignment="1" applyProtection="1">
      <alignment horizontal="left" indent="1"/>
      <protection/>
    </xf>
    <xf numFmtId="0" fontId="16" fillId="5" borderId="17" xfId="0" applyNumberFormat="1" applyFont="1" applyFill="1" applyBorder="1" applyAlignment="1" applyProtection="1">
      <alignment vertical="top"/>
      <protection/>
    </xf>
    <xf numFmtId="0" fontId="11" fillId="5" borderId="17" xfId="0" applyNumberFormat="1" applyFont="1" applyFill="1" applyBorder="1" applyAlignment="1" applyProtection="1">
      <alignment/>
      <protection/>
    </xf>
    <xf numFmtId="173" fontId="6" fillId="2" borderId="20" xfId="0" applyNumberFormat="1" applyFont="1" applyFill="1" applyBorder="1" applyAlignment="1" applyProtection="1">
      <alignment horizontal="left" indent="1"/>
      <protection/>
    </xf>
    <xf numFmtId="173" fontId="6" fillId="2" borderId="21" xfId="0" applyNumberFormat="1" applyFont="1" applyFill="1" applyBorder="1" applyAlignment="1" applyProtection="1">
      <alignment horizontal="left" indent="1"/>
      <protection/>
    </xf>
    <xf numFmtId="173" fontId="6" fillId="2" borderId="25" xfId="0" applyNumberFormat="1" applyFont="1" applyFill="1" applyBorder="1" applyAlignment="1" applyProtection="1">
      <alignment horizontal="left" indent="1"/>
      <protection/>
    </xf>
    <xf numFmtId="173" fontId="6" fillId="2" borderId="26" xfId="0" applyNumberFormat="1" applyFont="1" applyFill="1" applyBorder="1" applyAlignment="1" applyProtection="1">
      <alignment horizontal="left" indent="1"/>
      <protection/>
    </xf>
    <xf numFmtId="8" fontId="6" fillId="3" borderId="27" xfId="0" applyNumberFormat="1" applyFont="1" applyFill="1" applyBorder="1" applyAlignment="1" applyProtection="1">
      <alignment horizontal="left" indent="1"/>
      <protection/>
    </xf>
    <xf numFmtId="2" fontId="6" fillId="3" borderId="4" xfId="0" applyNumberFormat="1" applyFont="1" applyFill="1" applyBorder="1" applyAlignment="1" applyProtection="1">
      <alignment horizontal="left" indent="1"/>
      <protection/>
    </xf>
    <xf numFmtId="2" fontId="6" fillId="3" borderId="5" xfId="0" applyNumberFormat="1" applyFont="1" applyFill="1" applyBorder="1" applyAlignment="1" applyProtection="1">
      <alignment horizontal="left" indent="1"/>
      <protection/>
    </xf>
    <xf numFmtId="173" fontId="7" fillId="6" borderId="6" xfId="0" applyNumberFormat="1" applyFont="1" applyFill="1" applyBorder="1" applyAlignment="1" applyProtection="1">
      <alignment horizontal="left" indent="1"/>
      <protection/>
    </xf>
    <xf numFmtId="173" fontId="7" fillId="6" borderId="4" xfId="0" applyNumberFormat="1" applyFont="1" applyFill="1" applyBorder="1" applyAlignment="1" applyProtection="1">
      <alignment horizontal="left" indent="1"/>
      <protection/>
    </xf>
    <xf numFmtId="173" fontId="6" fillId="3" borderId="5" xfId="0" applyNumberFormat="1" applyFont="1" applyFill="1" applyBorder="1" applyAlignment="1" applyProtection="1">
      <alignment horizontal="left" indent="1"/>
      <protection/>
    </xf>
    <xf numFmtId="0" fontId="6" fillId="3" borderId="5" xfId="0" applyNumberFormat="1" applyFont="1" applyFill="1" applyBorder="1" applyAlignment="1" applyProtection="1">
      <alignment horizontal="left" indent="1"/>
      <protection/>
    </xf>
    <xf numFmtId="174" fontId="6" fillId="3" borderId="5" xfId="0" applyNumberFormat="1" applyFont="1" applyFill="1" applyBorder="1" applyAlignment="1" applyProtection="1">
      <alignment horizontal="left" indent="1"/>
      <protection/>
    </xf>
    <xf numFmtId="173" fontId="7" fillId="6" borderId="28" xfId="0" applyNumberFormat="1" applyFont="1" applyFill="1" applyBorder="1" applyAlignment="1" applyProtection="1">
      <alignment horizontal="left" indent="1"/>
      <protection/>
    </xf>
    <xf numFmtId="173" fontId="6" fillId="4" borderId="0" xfId="0" applyNumberFormat="1" applyFont="1" applyFill="1" applyBorder="1" applyAlignment="1" applyProtection="1">
      <alignment horizontal="left" indent="1"/>
      <protection/>
    </xf>
    <xf numFmtId="173" fontId="7" fillId="4" borderId="0" xfId="0" applyNumberFormat="1" applyFont="1" applyFill="1" applyBorder="1" applyAlignment="1" applyProtection="1">
      <alignment horizontal="left" indent="1"/>
      <protection/>
    </xf>
    <xf numFmtId="2" fontId="6" fillId="3" borderId="0" xfId="0" applyNumberFormat="1" applyFont="1" applyFill="1" applyBorder="1" applyAlignment="1" applyProtection="1">
      <alignment/>
      <protection/>
    </xf>
    <xf numFmtId="173" fontId="7" fillId="3" borderId="0" xfId="0" applyNumberFormat="1" applyFont="1" applyFill="1" applyBorder="1" applyAlignment="1" applyProtection="1">
      <alignment/>
      <protection/>
    </xf>
    <xf numFmtId="173" fontId="6" fillId="3" borderId="0" xfId="0" applyNumberFormat="1" applyFont="1" applyFill="1" applyBorder="1" applyAlignment="1" applyProtection="1">
      <alignment/>
      <protection/>
    </xf>
    <xf numFmtId="174" fontId="6" fillId="3" borderId="0" xfId="0" applyNumberFormat="1" applyFont="1" applyFill="1" applyBorder="1" applyAlignment="1" applyProtection="1">
      <alignment/>
      <protection/>
    </xf>
    <xf numFmtId="8" fontId="6" fillId="3" borderId="0" xfId="0" applyNumberFormat="1" applyFont="1" applyFill="1" applyBorder="1" applyAlignment="1" applyProtection="1">
      <alignment/>
      <protection/>
    </xf>
    <xf numFmtId="0" fontId="7" fillId="3" borderId="8" xfId="0" applyNumberFormat="1" applyFont="1" applyFill="1" applyBorder="1" applyAlignment="1" applyProtection="1">
      <alignment horizontal="center"/>
      <protection/>
    </xf>
    <xf numFmtId="0" fontId="6" fillId="3" borderId="10" xfId="0" applyNumberFormat="1" applyFont="1" applyFill="1" applyBorder="1" applyAlignment="1" applyProtection="1">
      <alignment horizontal="right" indent="1"/>
      <protection/>
    </xf>
    <xf numFmtId="0" fontId="6" fillId="3" borderId="0" xfId="0" applyNumberFormat="1" applyFont="1" applyFill="1" applyBorder="1" applyAlignment="1" applyProtection="1">
      <alignment horizontal="right" indent="1"/>
      <protection/>
    </xf>
    <xf numFmtId="4" fontId="6" fillId="3" borderId="0" xfId="0" applyNumberFormat="1" applyFont="1" applyFill="1" applyBorder="1" applyAlignment="1" applyProtection="1">
      <alignment horizontal="right" indent="1"/>
      <protection/>
    </xf>
    <xf numFmtId="5" fontId="6" fillId="3" borderId="0" xfId="0" applyNumberFormat="1" applyFont="1" applyFill="1" applyBorder="1" applyAlignment="1" applyProtection="1">
      <alignment horizontal="right" indent="1"/>
      <protection/>
    </xf>
    <xf numFmtId="0" fontId="7" fillId="3" borderId="10" xfId="0" applyNumberFormat="1" applyFont="1" applyFill="1" applyBorder="1" applyAlignment="1" applyProtection="1">
      <alignment horizontal="right"/>
      <protection/>
    </xf>
    <xf numFmtId="0" fontId="7" fillId="3" borderId="0" xfId="0" applyNumberFormat="1" applyFont="1" applyFill="1" applyBorder="1" applyAlignment="1" applyProtection="1">
      <alignment horizontal="right"/>
      <protection/>
    </xf>
    <xf numFmtId="0" fontId="0" fillId="0" borderId="0" xfId="0" applyAlignment="1">
      <alignment horizontal="right"/>
    </xf>
    <xf numFmtId="4" fontId="6" fillId="3" borderId="10" xfId="0" applyNumberFormat="1" applyFont="1" applyFill="1" applyBorder="1" applyAlignment="1" applyProtection="1">
      <alignment horizontal="right" indent="1"/>
      <protection/>
    </xf>
    <xf numFmtId="4" fontId="6" fillId="3" borderId="0" xfId="0" applyNumberFormat="1" applyFont="1" applyFill="1" applyBorder="1" applyAlignment="1" applyProtection="1">
      <alignment horizontal="right" indent="1"/>
      <protection/>
    </xf>
    <xf numFmtId="4" fontId="6" fillId="3" borderId="11" xfId="0" applyNumberFormat="1" applyFont="1" applyFill="1" applyBorder="1" applyAlignment="1" applyProtection="1">
      <alignment horizontal="right" indent="1"/>
      <protection/>
    </xf>
    <xf numFmtId="7" fontId="6" fillId="3" borderId="10" xfId="0" applyNumberFormat="1" applyFont="1" applyFill="1" applyBorder="1" applyAlignment="1" applyProtection="1">
      <alignment horizontal="right" indent="1"/>
      <protection/>
    </xf>
    <xf numFmtId="7" fontId="6" fillId="3" borderId="0" xfId="0" applyNumberFormat="1" applyFont="1" applyFill="1" applyBorder="1" applyAlignment="1" applyProtection="1">
      <alignment horizontal="right" indent="1"/>
      <protection/>
    </xf>
    <xf numFmtId="0" fontId="6" fillId="3" borderId="11" xfId="0" applyFont="1" applyFill="1" applyBorder="1" applyAlignment="1">
      <alignment horizontal="right" indent="1"/>
    </xf>
    <xf numFmtId="0" fontId="6" fillId="3" borderId="10" xfId="0" applyNumberFormat="1" applyFont="1" applyFill="1" applyBorder="1" applyAlignment="1" applyProtection="1">
      <alignment horizontal="right" indent="1"/>
      <protection/>
    </xf>
    <xf numFmtId="0" fontId="6" fillId="3" borderId="0" xfId="0" applyNumberFormat="1" applyFont="1" applyFill="1" applyBorder="1" applyAlignment="1" applyProtection="1">
      <alignment horizontal="right" indent="1"/>
      <protection/>
    </xf>
    <xf numFmtId="0" fontId="6" fillId="3" borderId="11" xfId="0" applyNumberFormat="1" applyFont="1" applyFill="1" applyBorder="1" applyAlignment="1" applyProtection="1">
      <alignment horizontal="right" indent="1"/>
      <protection/>
    </xf>
    <xf numFmtId="0" fontId="5" fillId="0" borderId="1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right"/>
      <protection/>
    </xf>
    <xf numFmtId="0" fontId="5" fillId="0" borderId="29" xfId="0" applyNumberFormat="1" applyFont="1" applyFill="1" applyBorder="1" applyAlignment="1" applyProtection="1">
      <alignment horizontal="right"/>
      <protection/>
    </xf>
    <xf numFmtId="7" fontId="17" fillId="7" borderId="12" xfId="0" applyNumberFormat="1" applyFont="1" applyFill="1" applyBorder="1" applyAlignment="1" applyProtection="1">
      <alignment horizontal="right"/>
      <protection/>
    </xf>
    <xf numFmtId="7" fontId="17" fillId="7" borderId="13" xfId="0" applyNumberFormat="1" applyFont="1" applyFill="1" applyBorder="1" applyAlignment="1" applyProtection="1">
      <alignment horizontal="right"/>
      <protection/>
    </xf>
    <xf numFmtId="7" fontId="17" fillId="7" borderId="30" xfId="0" applyNumberFormat="1" applyFont="1" applyFill="1" applyBorder="1" applyAlignment="1" applyProtection="1">
      <alignment horizontal="right"/>
      <protection/>
    </xf>
    <xf numFmtId="0" fontId="5" fillId="0" borderId="31" xfId="0" applyNumberFormat="1" applyFont="1" applyFill="1" applyBorder="1" applyAlignment="1" applyProtection="1">
      <alignment horizontal="right"/>
      <protection/>
    </xf>
    <xf numFmtId="0" fontId="5" fillId="0" borderId="32" xfId="0" applyNumberFormat="1" applyFont="1" applyFill="1" applyBorder="1" applyAlignment="1" applyProtection="1">
      <alignment horizontal="right"/>
      <protection/>
    </xf>
    <xf numFmtId="0" fontId="5" fillId="0" borderId="33" xfId="0" applyNumberFormat="1" applyFont="1" applyFill="1" applyBorder="1" applyAlignment="1" applyProtection="1">
      <alignment horizontal="righ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8F6E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7F7FF"/>
      <rgbColor rgb="00F5EFD7"/>
      <rgbColor rgb="0099CCFF"/>
      <rgbColor rgb="00EAEAEA"/>
      <rgbColor rgb="00CC99FF"/>
      <rgbColor rgb="00006D6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152400</xdr:rowOff>
    </xdr:from>
    <xdr:to>
      <xdr:col>13</xdr:col>
      <xdr:colOff>19050</xdr:colOff>
      <xdr:row>25</xdr:row>
      <xdr:rowOff>0</xdr:rowOff>
    </xdr:to>
    <xdr:sp>
      <xdr:nvSpPr>
        <xdr:cNvPr id="1" name="TextBox 1"/>
        <xdr:cNvSpPr txBox="1">
          <a:spLocks noChangeArrowheads="1"/>
        </xdr:cNvSpPr>
      </xdr:nvSpPr>
      <xdr:spPr>
        <a:xfrm>
          <a:off x="266700" y="3362325"/>
          <a:ext cx="5648325" cy="1476375"/>
        </a:xfrm>
        <a:prstGeom prst="rect">
          <a:avLst/>
        </a:prstGeom>
        <a:solidFill>
          <a:srgbClr val="FFFFFF"/>
        </a:solidFill>
        <a:ln w="9525" cmpd="sng">
          <a:noFill/>
        </a:ln>
      </xdr:spPr>
      <xdr:txBody>
        <a:bodyPr vertOverflow="clip" wrap="square"/>
        <a:p>
          <a:pPr algn="l">
            <a:defRPr/>
          </a:pPr>
          <a:r>
            <a:rPr lang="en-US" cap="none" sz="1000" b="1" i="0" u="none" baseline="0">
              <a:latin typeface="Century Gothic"/>
              <a:ea typeface="Century Gothic"/>
              <a:cs typeface="Century Gothic"/>
            </a:rPr>
            <a:t>Qualifying</a:t>
          </a:r>
          <a:r>
            <a:rPr lang="en-US" cap="none" sz="850" b="0" i="0" u="none" baseline="0">
              <a:latin typeface="Century Gothic"/>
              <a:ea typeface="Century Gothic"/>
              <a:cs typeface="Century Gothic"/>
            </a:rPr>
            <a:t>
The first qualifying number (above right) calculates your maximum monthly payment, assuming you have no long-term debt. It is computed by multiplying your total income by your housing cost ratio and dividing the result by 12. The second qualifying number takes into account your monthly debt payments, applying your total debt service ratio. Mortgage companies usually qualify you for monthly payments that are no higher than the lesser of the two results. By default, this worksheet assumes a housing cost ratio of 0.28 and a total debt service ratio of 0.36, which are standards often used for conventional mortgages. If different ratios apply in your case, change the values in the cells below.</a:t>
          </a:r>
          <a:r>
            <a:rPr lang="en-US" cap="none" sz="1000" b="0" i="0" u="none" baseline="0">
              <a:latin typeface="Arial"/>
              <a:ea typeface="Arial"/>
              <a:cs typeface="Arial"/>
            </a:rPr>
            <a:t>
</a:t>
          </a:r>
        </a:p>
      </xdr:txBody>
    </xdr:sp>
    <xdr:clientData/>
  </xdr:twoCellAnchor>
  <xdr:twoCellAnchor>
    <xdr:from>
      <xdr:col>1</xdr:col>
      <xdr:colOff>28575</xdr:colOff>
      <xdr:row>30</xdr:row>
      <xdr:rowOff>28575</xdr:rowOff>
    </xdr:from>
    <xdr:to>
      <xdr:col>13</xdr:col>
      <xdr:colOff>38100</xdr:colOff>
      <xdr:row>41</xdr:row>
      <xdr:rowOff>0</xdr:rowOff>
    </xdr:to>
    <xdr:sp>
      <xdr:nvSpPr>
        <xdr:cNvPr id="2" name="TextBox 2"/>
        <xdr:cNvSpPr txBox="1">
          <a:spLocks noChangeArrowheads="1"/>
        </xdr:cNvSpPr>
      </xdr:nvSpPr>
      <xdr:spPr>
        <a:xfrm>
          <a:off x="285750" y="5772150"/>
          <a:ext cx="5648325" cy="1628775"/>
        </a:xfrm>
        <a:prstGeom prst="rect">
          <a:avLst/>
        </a:prstGeom>
        <a:noFill/>
        <a:ln w="6350" cmpd="sng">
          <a:noFill/>
        </a:ln>
      </xdr:spPr>
      <xdr:txBody>
        <a:bodyPr vertOverflow="clip" wrap="square" anchor="ctr"/>
        <a:p>
          <a:pPr algn="l">
            <a:defRPr/>
          </a:pPr>
          <a:r>
            <a:rPr lang="en-US" cap="none" sz="1000" b="1" i="0" u="none" baseline="0">
              <a:latin typeface="Century Gothic"/>
              <a:ea typeface="Century Gothic"/>
              <a:cs typeface="Century Gothic"/>
            </a:rPr>
            <a:t>Loan Amount</a:t>
          </a:r>
          <a:r>
            <a:rPr lang="en-US" cap="none" sz="850" b="0" i="0" u="none" baseline="0">
              <a:latin typeface="Century Gothic"/>
              <a:ea typeface="Century Gothic"/>
              <a:cs typeface="Century Gothic"/>
            </a:rPr>
            <a:t>
The table below calculates the amount of a loan you might qualify for with the monthly payment shown above. Depending on the circumstances, some or all of the following will be true:
• In all cases, your monthly payment will include principal and interest payments.
• In most cases, it will include a monthly escrow deposit to cover taxes and mortgage insurance, if any. In some cases, homeowner's insurance is also included in this calculation.
• If you are buying a condominium or co-op unit, the monthly payment figure may also include your homeowner's dues and/or maintenance fees. You will need to estimate these monthly costs and type them into the appropriate cells below.</a:t>
          </a:r>
        </a:p>
      </xdr:txBody>
    </xdr:sp>
    <xdr:clientData/>
  </xdr:twoCellAnchor>
  <xdr:twoCellAnchor>
    <xdr:from>
      <xdr:col>1</xdr:col>
      <xdr:colOff>38100</xdr:colOff>
      <xdr:row>41</xdr:row>
      <xdr:rowOff>85725</xdr:rowOff>
    </xdr:from>
    <xdr:to>
      <xdr:col>3</xdr:col>
      <xdr:colOff>962025</xdr:colOff>
      <xdr:row>52</xdr:row>
      <xdr:rowOff>9525</xdr:rowOff>
    </xdr:to>
    <xdr:sp>
      <xdr:nvSpPr>
        <xdr:cNvPr id="3" name="TextBox 4"/>
        <xdr:cNvSpPr txBox="1">
          <a:spLocks noChangeArrowheads="1"/>
        </xdr:cNvSpPr>
      </xdr:nvSpPr>
      <xdr:spPr>
        <a:xfrm>
          <a:off x="295275" y="7486650"/>
          <a:ext cx="1352550" cy="1914525"/>
        </a:xfrm>
        <a:prstGeom prst="rect">
          <a:avLst/>
        </a:prstGeom>
        <a:noFill/>
        <a:ln w="6350" cmpd="sng">
          <a:noFill/>
        </a:ln>
      </xdr:spPr>
      <xdr:txBody>
        <a:bodyPr vertOverflow="clip" wrap="square" anchor="ctr"/>
        <a:p>
          <a:pPr algn="r">
            <a:defRPr/>
          </a:pPr>
          <a:r>
            <a:rPr lang="en-US" cap="none" sz="900" b="1" i="0" u="none" baseline="0">
              <a:solidFill>
                <a:srgbClr val="808080"/>
              </a:solidFill>
              <a:latin typeface="Century Gothic"/>
              <a:ea typeface="Century Gothic"/>
              <a:cs typeface="Century Gothic"/>
            </a:rPr>
            <a:t>Important: </a:t>
          </a:r>
          <a:r>
            <a:rPr lang="en-US" cap="none" sz="900" b="0" i="0" u="none" baseline="0">
              <a:solidFill>
                <a:srgbClr val="808080"/>
              </a:solidFill>
              <a:latin typeface="Century Gothic"/>
              <a:ea typeface="Century Gothic"/>
              <a:cs typeface="Century Gothic"/>
            </a:rPr>
            <a:t>This worksheet provides a rough estimate for
conventional, fixed-term mortgages. Loan terms vary depending on type of mortgage and lender policies. Consult a professional lender for exact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B1:N53"/>
  <sheetViews>
    <sheetView showGridLines="0" tabSelected="1" workbookViewId="0" topLeftCell="A1">
      <selection activeCell="R11" sqref="R11"/>
    </sheetView>
  </sheetViews>
  <sheetFormatPr defaultColWidth="9.140625" defaultRowHeight="12.75"/>
  <cols>
    <col min="1" max="1" width="3.8515625" style="2" customWidth="1"/>
    <col min="2" max="2" width="1.421875" style="2" customWidth="1"/>
    <col min="3" max="3" width="5.00390625" style="2" customWidth="1"/>
    <col min="4" max="4" width="15.57421875" style="2" customWidth="1"/>
    <col min="5" max="6" width="15.7109375" style="3" customWidth="1"/>
    <col min="7" max="7" width="3.7109375" style="2" customWidth="1"/>
    <col min="8" max="8" width="2.28125" style="2" customWidth="1"/>
    <col min="9" max="9" width="4.57421875" style="2" customWidth="1"/>
    <col min="10" max="10" width="3.7109375" style="2" customWidth="1"/>
    <col min="11" max="11" width="13.421875" style="2" customWidth="1"/>
    <col min="12" max="12" width="2.00390625" style="2" customWidth="1"/>
    <col min="13" max="13" width="1.421875" style="2" customWidth="1"/>
    <col min="14" max="14" width="4.28125" style="2" customWidth="1"/>
    <col min="15" max="15" width="3.140625" style="2" customWidth="1"/>
    <col min="16" max="16" width="8.421875" style="2" customWidth="1"/>
    <col min="17" max="16384" width="10.00390625" style="2" customWidth="1"/>
  </cols>
  <sheetData>
    <row r="1" spans="2:14" ht="30" customHeight="1">
      <c r="B1" s="26" t="s">
        <v>0</v>
      </c>
      <c r="C1" s="27"/>
      <c r="D1" s="27"/>
      <c r="E1" s="27"/>
      <c r="F1" s="27"/>
      <c r="G1" s="27"/>
      <c r="H1" s="27"/>
      <c r="I1" s="27"/>
      <c r="J1" s="27"/>
      <c r="K1" s="27"/>
      <c r="L1" s="1"/>
      <c r="M1" s="1"/>
      <c r="N1" s="1"/>
    </row>
    <row r="2" spans="9:13" ht="12.75" customHeight="1">
      <c r="I2" s="4"/>
      <c r="J2" s="4"/>
      <c r="K2" s="4"/>
      <c r="L2" s="4"/>
      <c r="M2" s="4"/>
    </row>
    <row r="3" spans="2:14" ht="15" customHeight="1">
      <c r="B3" s="55"/>
      <c r="C3" s="56" t="s">
        <v>1</v>
      </c>
      <c r="D3" s="57"/>
      <c r="E3" s="58" t="s">
        <v>2</v>
      </c>
      <c r="F3" s="59" t="s">
        <v>3</v>
      </c>
      <c r="G3" s="4"/>
      <c r="H3" s="28"/>
      <c r="I3" s="45"/>
      <c r="J3" s="45"/>
      <c r="K3" s="45"/>
      <c r="L3" s="87"/>
      <c r="M3" s="46"/>
      <c r="N3" s="4"/>
    </row>
    <row r="4" spans="2:14" ht="15" customHeight="1">
      <c r="B4" s="110" t="s">
        <v>4</v>
      </c>
      <c r="C4" s="111"/>
      <c r="D4" s="112"/>
      <c r="E4" s="12">
        <v>65000</v>
      </c>
      <c r="F4" s="60">
        <f>IF(E4,E4/12,"")</f>
        <v>5416.666666666667</v>
      </c>
      <c r="G4" s="4"/>
      <c r="H4" s="31"/>
      <c r="I4" s="20"/>
      <c r="J4" s="20"/>
      <c r="K4" s="20"/>
      <c r="L4" s="20"/>
      <c r="M4" s="47"/>
      <c r="N4" s="4"/>
    </row>
    <row r="5" spans="2:14" ht="15" customHeight="1">
      <c r="B5" s="104" t="s">
        <v>5</v>
      </c>
      <c r="C5" s="105"/>
      <c r="D5" s="106"/>
      <c r="E5" s="13"/>
      <c r="F5" s="61">
        <f>IF(E5,E5/12,"")</f>
      </c>
      <c r="G5" s="4"/>
      <c r="H5" s="92" t="s">
        <v>24</v>
      </c>
      <c r="I5" s="93"/>
      <c r="J5" s="93"/>
      <c r="K5" s="93"/>
      <c r="L5" s="19"/>
      <c r="M5" s="38"/>
      <c r="N5" s="4"/>
    </row>
    <row r="6" spans="2:14" ht="15" customHeight="1">
      <c r="B6" s="104" t="s">
        <v>6</v>
      </c>
      <c r="C6" s="105"/>
      <c r="D6" s="106"/>
      <c r="E6" s="13"/>
      <c r="F6" s="61">
        <f>IF(E6,E6/12,"")</f>
      </c>
      <c r="G6" s="4"/>
      <c r="H6" s="31"/>
      <c r="I6" s="19"/>
      <c r="J6" s="19"/>
      <c r="K6" s="15">
        <f>E9</f>
        <v>65250</v>
      </c>
      <c r="L6" s="18"/>
      <c r="M6" s="48"/>
      <c r="N6" s="4"/>
    </row>
    <row r="7" spans="2:14" ht="15" customHeight="1">
      <c r="B7" s="104" t="s">
        <v>7</v>
      </c>
      <c r="C7" s="105"/>
      <c r="D7" s="106"/>
      <c r="E7" s="13">
        <v>250</v>
      </c>
      <c r="F7" s="61">
        <f>IF(E7,E7/12,"")</f>
        <v>20.833333333333332</v>
      </c>
      <c r="G7" s="4"/>
      <c r="H7" s="49"/>
      <c r="I7" s="21" t="str">
        <f>"x "&amp;FIXED(K27,2)</f>
        <v>x 0.28</v>
      </c>
      <c r="J7" s="19" t="s">
        <v>8</v>
      </c>
      <c r="K7" s="16">
        <f>IF(K6,K6*K27,"")</f>
        <v>18270</v>
      </c>
      <c r="L7" s="80"/>
      <c r="M7" s="50"/>
      <c r="N7" s="4"/>
    </row>
    <row r="8" spans="2:14" ht="15" customHeight="1">
      <c r="B8" s="104" t="s">
        <v>9</v>
      </c>
      <c r="C8" s="105"/>
      <c r="D8" s="106"/>
      <c r="E8" s="14"/>
      <c r="F8" s="62">
        <f>IF(E8,E8/12,"")</f>
      </c>
      <c r="G8" s="5"/>
      <c r="H8" s="49"/>
      <c r="I8" s="22" t="s">
        <v>16</v>
      </c>
      <c r="J8" s="19" t="s">
        <v>8</v>
      </c>
      <c r="K8" s="17">
        <f>IF(K7,K7/12,"")</f>
        <v>1522.5</v>
      </c>
      <c r="L8" s="19"/>
      <c r="M8" s="38"/>
      <c r="N8" s="4"/>
    </row>
    <row r="9" spans="2:14" ht="15" customHeight="1">
      <c r="B9" s="107" t="s">
        <v>17</v>
      </c>
      <c r="C9" s="108"/>
      <c r="D9" s="109"/>
      <c r="E9" s="63">
        <f>SUM(E4:E8)</f>
        <v>65250</v>
      </c>
      <c r="F9" s="64">
        <f>IF(OR(F4,F5,F6,F7,F8),SUM(F4:F8),"")</f>
        <v>5437.5</v>
      </c>
      <c r="G9" s="4"/>
      <c r="H9" s="49"/>
      <c r="I9" s="20"/>
      <c r="J9" s="25"/>
      <c r="K9" s="18"/>
      <c r="L9" s="18"/>
      <c r="M9" s="48"/>
      <c r="N9" s="4"/>
    </row>
    <row r="10" spans="3:14" ht="15" customHeight="1">
      <c r="C10" s="6"/>
      <c r="D10" s="4"/>
      <c r="E10" s="4"/>
      <c r="F10" s="4"/>
      <c r="H10" s="92" t="s">
        <v>23</v>
      </c>
      <c r="I10" s="94"/>
      <c r="J10" s="94"/>
      <c r="K10" s="94"/>
      <c r="L10" s="19"/>
      <c r="M10" s="38"/>
      <c r="N10" s="4"/>
    </row>
    <row r="11" spans="2:14" ht="15" customHeight="1">
      <c r="B11" s="55"/>
      <c r="C11" s="65" t="s">
        <v>10</v>
      </c>
      <c r="D11" s="66"/>
      <c r="E11" s="58" t="s">
        <v>11</v>
      </c>
      <c r="F11" s="59" t="s">
        <v>12</v>
      </c>
      <c r="G11" s="5"/>
      <c r="H11" s="31"/>
      <c r="I11" s="23"/>
      <c r="J11" s="24"/>
      <c r="K11" s="15">
        <f>IF(E16,E9,"")</f>
        <v>65250</v>
      </c>
      <c r="L11" s="80"/>
      <c r="M11" s="50"/>
      <c r="N11" s="4"/>
    </row>
    <row r="12" spans="2:14" ht="15" customHeight="1">
      <c r="B12" s="110" t="s">
        <v>13</v>
      </c>
      <c r="C12" s="111"/>
      <c r="D12" s="112"/>
      <c r="E12" s="12">
        <v>250</v>
      </c>
      <c r="F12" s="67">
        <f>IF(E12,E12*12,"")</f>
        <v>3000</v>
      </c>
      <c r="G12" s="5"/>
      <c r="H12" s="49"/>
      <c r="I12" s="22" t="str">
        <f>"x "&amp;FIXED(K28,2)</f>
        <v>x 0.36</v>
      </c>
      <c r="J12" s="24" t="s">
        <v>8</v>
      </c>
      <c r="K12" s="16">
        <f>IF(F16,K11*K28,"")</f>
        <v>23490</v>
      </c>
      <c r="L12" s="80"/>
      <c r="M12" s="50"/>
      <c r="N12" s="4"/>
    </row>
    <row r="13" spans="2:14" ht="15" customHeight="1">
      <c r="B13" s="104" t="s">
        <v>14</v>
      </c>
      <c r="C13" s="105"/>
      <c r="D13" s="106"/>
      <c r="E13" s="13">
        <v>200</v>
      </c>
      <c r="F13" s="68">
        <f>IF(E13,E13*12,"")</f>
        <v>2400</v>
      </c>
      <c r="G13" s="4"/>
      <c r="H13" s="31"/>
      <c r="I13" s="22" t="s">
        <v>16</v>
      </c>
      <c r="J13" s="24" t="s">
        <v>8</v>
      </c>
      <c r="K13" s="16">
        <f>IF(K12,K12/12,"")</f>
        <v>1957.5</v>
      </c>
      <c r="L13" s="80"/>
      <c r="M13" s="50"/>
      <c r="N13" s="4"/>
    </row>
    <row r="14" spans="2:14" ht="15" customHeight="1">
      <c r="B14" s="104" t="s">
        <v>15</v>
      </c>
      <c r="C14" s="105"/>
      <c r="D14" s="106"/>
      <c r="E14" s="13"/>
      <c r="F14" s="68">
        <f>IF(E14,E14*12,"")</f>
      </c>
      <c r="G14" s="5"/>
      <c r="H14" s="31"/>
      <c r="I14" s="19"/>
      <c r="J14" s="19"/>
      <c r="K14" s="17">
        <f>IF(E16,K13-E16,K8)</f>
        <v>1507.5</v>
      </c>
      <c r="L14" s="81"/>
      <c r="M14" s="51"/>
      <c r="N14" s="4"/>
    </row>
    <row r="15" spans="2:14" ht="15" customHeight="1">
      <c r="B15" s="104" t="s">
        <v>15</v>
      </c>
      <c r="C15" s="105"/>
      <c r="D15" s="106"/>
      <c r="E15" s="13"/>
      <c r="F15" s="68">
        <f>IF(E15,E15*12,"")</f>
      </c>
      <c r="G15" s="4"/>
      <c r="H15" s="52"/>
      <c r="I15" s="20"/>
      <c r="J15" s="20"/>
      <c r="K15" s="20"/>
      <c r="L15" s="20"/>
      <c r="M15" s="47"/>
      <c r="N15" s="4"/>
    </row>
    <row r="16" spans="2:14" ht="15" customHeight="1">
      <c r="B16" s="107" t="s">
        <v>22</v>
      </c>
      <c r="C16" s="108"/>
      <c r="D16" s="109"/>
      <c r="E16" s="69">
        <f>SUM(E12:E15)</f>
        <v>450</v>
      </c>
      <c r="F16" s="70">
        <f>IF(OR(F12,F13,F14,F15),SUM(F12:F15),"")</f>
        <v>5400</v>
      </c>
      <c r="G16" s="4"/>
      <c r="H16" s="41"/>
      <c r="I16" s="53"/>
      <c r="J16" s="53"/>
      <c r="K16" s="53"/>
      <c r="L16" s="53"/>
      <c r="M16" s="54"/>
      <c r="N16" s="4"/>
    </row>
    <row r="17" spans="3:14" ht="14.25">
      <c r="C17" s="4"/>
      <c r="D17" s="4"/>
      <c r="E17" s="4"/>
      <c r="F17" s="4"/>
      <c r="G17" s="5"/>
      <c r="H17" s="5"/>
      <c r="I17" s="5"/>
      <c r="J17" s="4"/>
      <c r="K17" s="4"/>
      <c r="L17" s="4"/>
      <c r="M17" s="4"/>
      <c r="N17" s="4"/>
    </row>
    <row r="18" spans="3:14" ht="14.25">
      <c r="C18" s="4"/>
      <c r="D18" s="4"/>
      <c r="E18" s="4"/>
      <c r="F18" s="4"/>
      <c r="G18" s="5"/>
      <c r="H18" s="5"/>
      <c r="I18" s="5"/>
      <c r="J18" s="4"/>
      <c r="K18" s="4"/>
      <c r="L18" s="4"/>
      <c r="M18" s="4"/>
      <c r="N18" s="4"/>
    </row>
    <row r="19" spans="3:14" ht="14.25">
      <c r="C19" s="4"/>
      <c r="D19" s="4"/>
      <c r="E19" s="4"/>
      <c r="F19" s="4"/>
      <c r="G19" s="5"/>
      <c r="H19" s="5"/>
      <c r="I19" s="5"/>
      <c r="J19" s="4"/>
      <c r="K19" s="4"/>
      <c r="L19" s="4"/>
      <c r="M19" s="4"/>
      <c r="N19" s="4"/>
    </row>
    <row r="20" spans="3:14" ht="14.25">
      <c r="C20" s="4"/>
      <c r="D20" s="4"/>
      <c r="E20" s="4"/>
      <c r="F20" s="4"/>
      <c r="G20" s="5"/>
      <c r="H20" s="5"/>
      <c r="I20" s="5"/>
      <c r="J20" s="4"/>
      <c r="K20" s="4"/>
      <c r="L20" s="4"/>
      <c r="M20" s="4"/>
      <c r="N20" s="4"/>
    </row>
    <row r="21" spans="3:14" ht="14.25">
      <c r="C21" s="4"/>
      <c r="D21" s="4"/>
      <c r="E21" s="4"/>
      <c r="F21" s="4"/>
      <c r="G21" s="5"/>
      <c r="H21" s="5"/>
      <c r="I21" s="5"/>
      <c r="J21" s="4"/>
      <c r="K21" s="4"/>
      <c r="L21" s="4"/>
      <c r="M21" s="4"/>
      <c r="N21" s="4"/>
    </row>
    <row r="22" spans="3:14" ht="14.25">
      <c r="C22" s="4"/>
      <c r="D22" s="4"/>
      <c r="E22" s="4"/>
      <c r="F22" s="4"/>
      <c r="G22" s="5"/>
      <c r="H22" s="5"/>
      <c r="I22" s="5"/>
      <c r="J22" s="4"/>
      <c r="K22" s="4"/>
      <c r="L22" s="4"/>
      <c r="M22" s="4"/>
      <c r="N22" s="4"/>
    </row>
    <row r="23" spans="3:14" ht="14.25">
      <c r="C23" s="4"/>
      <c r="D23" s="4"/>
      <c r="E23" s="4"/>
      <c r="F23" s="4"/>
      <c r="G23" s="5"/>
      <c r="H23" s="5"/>
      <c r="I23" s="5"/>
      <c r="J23" s="4"/>
      <c r="K23" s="4"/>
      <c r="L23" s="4"/>
      <c r="M23" s="4"/>
      <c r="N23" s="4"/>
    </row>
    <row r="24" spans="3:14" ht="14.25">
      <c r="C24" s="4"/>
      <c r="D24" s="4"/>
      <c r="E24" s="4"/>
      <c r="F24" s="4"/>
      <c r="G24" s="5"/>
      <c r="H24" s="5"/>
      <c r="I24" s="5"/>
      <c r="J24" s="4"/>
      <c r="K24" s="4"/>
      <c r="L24" s="4"/>
      <c r="M24" s="4"/>
      <c r="N24" s="4"/>
    </row>
    <row r="25" spans="3:14" ht="14.25">
      <c r="C25" s="4"/>
      <c r="D25" s="4"/>
      <c r="E25" s="4"/>
      <c r="F25" s="4"/>
      <c r="G25" s="5"/>
      <c r="H25" s="5"/>
      <c r="I25" s="5"/>
      <c r="J25" s="4"/>
      <c r="K25" s="4"/>
      <c r="L25" s="4"/>
      <c r="M25" s="4"/>
      <c r="N25" s="4"/>
    </row>
    <row r="26" spans="3:14" ht="14.25">
      <c r="C26" s="4"/>
      <c r="D26" s="4"/>
      <c r="E26" s="28"/>
      <c r="F26" s="29"/>
      <c r="G26" s="29"/>
      <c r="H26" s="29"/>
      <c r="I26" s="29"/>
      <c r="J26" s="29"/>
      <c r="K26" s="29"/>
      <c r="L26" s="29"/>
      <c r="M26" s="30"/>
      <c r="N26" s="4"/>
    </row>
    <row r="27" spans="3:14" ht="14.25">
      <c r="C27" s="4"/>
      <c r="D27" s="4"/>
      <c r="E27" s="98" t="s">
        <v>18</v>
      </c>
      <c r="F27" s="99"/>
      <c r="G27" s="99"/>
      <c r="H27" s="99"/>
      <c r="I27" s="99"/>
      <c r="J27" s="100"/>
      <c r="K27" s="72">
        <v>0.28</v>
      </c>
      <c r="L27" s="82"/>
      <c r="M27" s="32"/>
      <c r="N27" s="4"/>
    </row>
    <row r="28" spans="3:14" ht="14.25">
      <c r="C28" s="4"/>
      <c r="D28" s="4"/>
      <c r="E28" s="98" t="s">
        <v>19</v>
      </c>
      <c r="F28" s="99"/>
      <c r="G28" s="99"/>
      <c r="H28" s="99"/>
      <c r="I28" s="99"/>
      <c r="J28" s="100"/>
      <c r="K28" s="73">
        <v>0.36</v>
      </c>
      <c r="L28" s="82"/>
      <c r="M28" s="32"/>
      <c r="N28" s="4"/>
    </row>
    <row r="29" spans="3:14" ht="14.25">
      <c r="C29" s="4"/>
      <c r="D29" s="8"/>
      <c r="E29" s="98" t="s">
        <v>20</v>
      </c>
      <c r="F29" s="99"/>
      <c r="G29" s="99"/>
      <c r="H29" s="99"/>
      <c r="I29" s="99"/>
      <c r="J29" s="100"/>
      <c r="K29" s="74">
        <f>IF(OR(K8,K14),MIN(K8,K14),"")</f>
        <v>1507.5</v>
      </c>
      <c r="L29" s="83"/>
      <c r="M29" s="33"/>
      <c r="N29" s="4"/>
    </row>
    <row r="30" spans="3:14" ht="14.25">
      <c r="C30" s="11"/>
      <c r="D30" s="11"/>
      <c r="E30" s="34"/>
      <c r="F30" s="35"/>
      <c r="G30" s="35"/>
      <c r="H30" s="35"/>
      <c r="I30" s="35"/>
      <c r="J30" s="35"/>
      <c r="K30" s="35"/>
      <c r="L30" s="35"/>
      <c r="M30" s="36"/>
      <c r="N30" s="4"/>
    </row>
    <row r="31" spans="3:14" ht="10.5" customHeight="1">
      <c r="C31" s="4"/>
      <c r="D31" s="4"/>
      <c r="E31" s="7"/>
      <c r="F31" s="7"/>
      <c r="G31" s="7"/>
      <c r="H31" s="7"/>
      <c r="I31" s="7"/>
      <c r="J31" s="7"/>
      <c r="K31" s="7"/>
      <c r="L31" s="7"/>
      <c r="M31" s="7"/>
      <c r="N31" s="4"/>
    </row>
    <row r="32" spans="3:14" ht="10.5" customHeight="1">
      <c r="C32" s="4"/>
      <c r="D32" s="4"/>
      <c r="E32" s="7"/>
      <c r="F32" s="7"/>
      <c r="G32" s="7"/>
      <c r="H32" s="7"/>
      <c r="I32" s="7"/>
      <c r="J32" s="7"/>
      <c r="K32" s="7"/>
      <c r="L32" s="7"/>
      <c r="M32" s="7"/>
      <c r="N32" s="4"/>
    </row>
    <row r="33" spans="3:14" ht="10.5" customHeight="1">
      <c r="C33" s="4"/>
      <c r="D33" s="4"/>
      <c r="E33" s="7"/>
      <c r="F33" s="7"/>
      <c r="G33" s="7"/>
      <c r="H33" s="7"/>
      <c r="I33" s="7"/>
      <c r="J33" s="7"/>
      <c r="K33" s="7"/>
      <c r="L33" s="7"/>
      <c r="M33" s="7"/>
      <c r="N33" s="4"/>
    </row>
    <row r="34" spans="3:14" ht="10.5" customHeight="1">
      <c r="C34" s="4"/>
      <c r="D34" s="4"/>
      <c r="E34" s="7"/>
      <c r="F34" s="7"/>
      <c r="G34" s="7"/>
      <c r="H34" s="7"/>
      <c r="I34" s="7"/>
      <c r="J34" s="7"/>
      <c r="K34" s="7"/>
      <c r="L34" s="7"/>
      <c r="M34" s="7"/>
      <c r="N34" s="4"/>
    </row>
    <row r="35" spans="3:14" ht="10.5" customHeight="1">
      <c r="C35" s="4"/>
      <c r="D35" s="4"/>
      <c r="E35" s="7"/>
      <c r="F35" s="7"/>
      <c r="G35" s="7"/>
      <c r="H35" s="7"/>
      <c r="I35" s="7"/>
      <c r="J35" s="7"/>
      <c r="K35" s="7"/>
      <c r="L35" s="7"/>
      <c r="M35" s="7"/>
      <c r="N35" s="4"/>
    </row>
    <row r="36" spans="3:14" ht="10.5" customHeight="1">
      <c r="C36" s="4"/>
      <c r="D36" s="4"/>
      <c r="E36" s="7"/>
      <c r="F36" s="7"/>
      <c r="G36" s="7"/>
      <c r="H36" s="7"/>
      <c r="I36" s="7"/>
      <c r="J36" s="7"/>
      <c r="K36" s="7"/>
      <c r="L36" s="7"/>
      <c r="M36" s="7"/>
      <c r="N36" s="4"/>
    </row>
    <row r="37" spans="3:14" ht="10.5" customHeight="1">
      <c r="C37" s="4"/>
      <c r="D37" s="4"/>
      <c r="E37" s="7"/>
      <c r="F37" s="7"/>
      <c r="G37" s="7"/>
      <c r="H37" s="7"/>
      <c r="I37" s="7"/>
      <c r="J37" s="7"/>
      <c r="K37" s="7"/>
      <c r="L37" s="7"/>
      <c r="M37" s="7"/>
      <c r="N37" s="4"/>
    </row>
    <row r="38" spans="3:14" ht="10.5" customHeight="1">
      <c r="C38" s="4"/>
      <c r="D38" s="4"/>
      <c r="E38" s="7"/>
      <c r="F38" s="7"/>
      <c r="G38" s="7"/>
      <c r="H38" s="7"/>
      <c r="I38" s="7"/>
      <c r="J38" s="7"/>
      <c r="K38" s="7"/>
      <c r="L38" s="7"/>
      <c r="M38" s="7"/>
      <c r="N38" s="4"/>
    </row>
    <row r="39" spans="3:14" ht="10.5" customHeight="1">
      <c r="C39" s="4"/>
      <c r="D39" s="4"/>
      <c r="E39" s="7"/>
      <c r="F39" s="7"/>
      <c r="G39" s="7"/>
      <c r="H39" s="7"/>
      <c r="I39" s="7"/>
      <c r="J39" s="7"/>
      <c r="K39" s="7"/>
      <c r="L39" s="7"/>
      <c r="M39" s="7"/>
      <c r="N39" s="4"/>
    </row>
    <row r="40" spans="3:14" ht="18" customHeight="1">
      <c r="C40" s="4"/>
      <c r="D40" s="4"/>
      <c r="E40" s="4"/>
      <c r="F40" s="4"/>
      <c r="G40" s="4"/>
      <c r="H40" s="4"/>
      <c r="I40" s="4"/>
      <c r="J40" s="4"/>
      <c r="K40" s="4"/>
      <c r="L40" s="4"/>
      <c r="M40" s="4"/>
      <c r="N40" s="4"/>
    </row>
    <row r="41" spans="3:6" s="4" customFormat="1" ht="18" customHeight="1">
      <c r="C41" s="2"/>
      <c r="E41" s="7"/>
      <c r="F41" s="7"/>
    </row>
    <row r="42" spans="5:13" s="4" customFormat="1" ht="14.25">
      <c r="E42" s="28"/>
      <c r="F42" s="29"/>
      <c r="G42" s="29"/>
      <c r="H42" s="29"/>
      <c r="I42" s="29"/>
      <c r="J42" s="29"/>
      <c r="K42" s="29"/>
      <c r="L42" s="29"/>
      <c r="M42" s="30"/>
    </row>
    <row r="43" spans="5:13" s="4" customFormat="1" ht="14.25">
      <c r="E43" s="101" t="s">
        <v>25</v>
      </c>
      <c r="F43" s="102"/>
      <c r="G43" s="102"/>
      <c r="H43" s="102"/>
      <c r="I43" s="102"/>
      <c r="J43" s="103"/>
      <c r="K43" s="75">
        <f>IF(K29,K29,"")</f>
        <v>1507.5</v>
      </c>
      <c r="L43" s="83"/>
      <c r="M43" s="33"/>
    </row>
    <row r="44" spans="2:13" s="4" customFormat="1" ht="14.25">
      <c r="B44" s="5"/>
      <c r="E44" s="95" t="s">
        <v>26</v>
      </c>
      <c r="F44" s="96"/>
      <c r="G44" s="96"/>
      <c r="H44" s="96"/>
      <c r="I44" s="96"/>
      <c r="J44" s="97"/>
      <c r="K44" s="76">
        <v>100</v>
      </c>
      <c r="L44" s="84"/>
      <c r="M44" s="37"/>
    </row>
    <row r="45" spans="5:13" s="4" customFormat="1" ht="14.25">
      <c r="E45" s="101" t="s">
        <v>27</v>
      </c>
      <c r="F45" s="102"/>
      <c r="G45" s="102"/>
      <c r="H45" s="102"/>
      <c r="I45" s="102"/>
      <c r="J45" s="103"/>
      <c r="K45" s="76">
        <v>75</v>
      </c>
      <c r="L45" s="84"/>
      <c r="M45" s="37"/>
    </row>
    <row r="46" spans="2:13" s="4" customFormat="1" ht="14.25">
      <c r="B46" s="5"/>
      <c r="E46" s="95" t="s">
        <v>28</v>
      </c>
      <c r="F46" s="96"/>
      <c r="G46" s="96"/>
      <c r="H46" s="96"/>
      <c r="I46" s="96"/>
      <c r="J46" s="97"/>
      <c r="K46" s="76">
        <v>125</v>
      </c>
      <c r="L46" s="84"/>
      <c r="M46" s="37"/>
    </row>
    <row r="47" spans="5:13" s="4" customFormat="1" ht="14.25">
      <c r="E47" s="95" t="s">
        <v>29</v>
      </c>
      <c r="F47" s="96"/>
      <c r="G47" s="96"/>
      <c r="H47" s="96"/>
      <c r="I47" s="96"/>
      <c r="J47" s="97"/>
      <c r="K47" s="77">
        <v>8.25</v>
      </c>
      <c r="L47" s="19"/>
      <c r="M47" s="38"/>
    </row>
    <row r="48" spans="5:13" s="4" customFormat="1" ht="14.25">
      <c r="E48" s="95" t="s">
        <v>30</v>
      </c>
      <c r="F48" s="96"/>
      <c r="G48" s="96"/>
      <c r="H48" s="96"/>
      <c r="I48" s="96"/>
      <c r="J48" s="97"/>
      <c r="K48" s="78">
        <v>30</v>
      </c>
      <c r="L48" s="85"/>
      <c r="M48" s="39"/>
    </row>
    <row r="49" spans="3:13" s="4" customFormat="1" ht="14.25">
      <c r="C49" s="7"/>
      <c r="E49" s="95" t="s">
        <v>31</v>
      </c>
      <c r="F49" s="96"/>
      <c r="G49" s="96"/>
      <c r="H49" s="96"/>
      <c r="I49" s="96"/>
      <c r="J49" s="97"/>
      <c r="K49" s="74">
        <f>IF(K29,K29-SUM(K44:K46),"")</f>
        <v>1207.5</v>
      </c>
      <c r="L49" s="83"/>
      <c r="M49" s="33"/>
    </row>
    <row r="50" spans="2:13" s="4" customFormat="1" ht="14.25">
      <c r="B50" s="9"/>
      <c r="C50" s="10"/>
      <c r="E50" s="88"/>
      <c r="F50" s="90"/>
      <c r="G50" s="91"/>
      <c r="H50" s="91"/>
      <c r="I50" s="89"/>
      <c r="J50" s="89"/>
      <c r="K50" s="71"/>
      <c r="L50" s="86"/>
      <c r="M50" s="40"/>
    </row>
    <row r="51" spans="3:13" s="4" customFormat="1" ht="14.25">
      <c r="C51" s="2"/>
      <c r="E51" s="101" t="s">
        <v>21</v>
      </c>
      <c r="F51" s="102"/>
      <c r="G51" s="102"/>
      <c r="H51" s="102"/>
      <c r="I51" s="102"/>
      <c r="J51" s="103"/>
      <c r="K51" s="79">
        <f>IF(AND(K43,K47,K48),PV(K47/100/12,K48*12,-K49),"")</f>
        <v>160728.56073849232</v>
      </c>
      <c r="L51" s="83"/>
      <c r="M51" s="33"/>
    </row>
    <row r="52" spans="3:13" s="4" customFormat="1" ht="14.25">
      <c r="C52" s="2"/>
      <c r="E52" s="41"/>
      <c r="F52" s="42"/>
      <c r="G52" s="42"/>
      <c r="H52" s="42"/>
      <c r="I52" s="43"/>
      <c r="J52" s="42"/>
      <c r="K52" s="42"/>
      <c r="L52" s="42"/>
      <c r="M52" s="44"/>
    </row>
    <row r="53" s="4" customFormat="1" ht="14.25">
      <c r="C53" s="2"/>
    </row>
  </sheetData>
  <mergeCells count="24">
    <mergeCell ref="B8:D8"/>
    <mergeCell ref="B9:D9"/>
    <mergeCell ref="B12:D12"/>
    <mergeCell ref="B4:D4"/>
    <mergeCell ref="B5:D5"/>
    <mergeCell ref="B6:D6"/>
    <mergeCell ref="B7:D7"/>
    <mergeCell ref="B13:D13"/>
    <mergeCell ref="B14:D14"/>
    <mergeCell ref="B15:D15"/>
    <mergeCell ref="B16:D16"/>
    <mergeCell ref="E49:J49"/>
    <mergeCell ref="E51:J51"/>
    <mergeCell ref="E43:J43"/>
    <mergeCell ref="E44:J44"/>
    <mergeCell ref="E45:J45"/>
    <mergeCell ref="E46:J46"/>
    <mergeCell ref="H5:K5"/>
    <mergeCell ref="H10:K10"/>
    <mergeCell ref="E47:J47"/>
    <mergeCell ref="E48:J48"/>
    <mergeCell ref="E29:J29"/>
    <mergeCell ref="E28:J28"/>
    <mergeCell ref="E27:J27"/>
  </mergeCells>
  <printOptions horizontalCentered="1"/>
  <pageMargins left="0.75" right="0.75" top="0.7" bottom="0.7" header="0.5" footer="0.75"/>
  <pageSetup horizontalDpi="300" verticalDpi="300" orientation="portrait" scale="91" r:id="rId2"/>
  <ignoredErrors>
    <ignoredError sqref="K49"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 Zhou</cp:lastModifiedBy>
  <cp:lastPrinted>2003-08-27T04:29:25Z</cp:lastPrinted>
  <dcterms:created xsi:type="dcterms:W3CDTF">2001-02-06T18:41:43Z</dcterms:created>
  <dcterms:modified xsi:type="dcterms:W3CDTF">2007-01-24T19:13:44Z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TC010267421033</vt:lpwstr>
  </property>
</Properties>
</file>